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Handicap" sheetId="1" r:id="rId1"/>
  </sheets>
  <externalReferences>
    <externalReference r:id="rId4"/>
    <externalReference r:id="rId5"/>
    <externalReference r:id="rId6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<sst xmlns="http://schemas.openxmlformats.org/spreadsheetml/2006/main" count="19" uniqueCount="18">
  <si>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</si>
  <si>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</si>
  <si>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</si>
  <si>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</si>
  <si>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</si>
  <si>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</si>
  <si>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</si>
  <si>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</si>
  <si>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</si>
  <si>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</si>
  <si>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</si>
  <si>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</si>
  <si>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</si>
  <si>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</si>
  <si>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</si>
  <si>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</si>
  <si>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</si>
  <si>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3 ème Période - 2 ème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</si>
</sst>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40C]dddd\ d\ mmmm\ yyyy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3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 quotePrefix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 quotePrefix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 quotePrefix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Border="1" applyAlignment="1" quotePrefix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2" fillId="0" borderId="18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2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2023-2024</v>
          </cell>
        </row>
        <row r="20">
          <cell r="B20" t="str">
            <v>Asselin Line</v>
          </cell>
        </row>
        <row r="21">
          <cell r="B21" t="str">
            <v>Lecordier Manu</v>
          </cell>
        </row>
        <row r="22">
          <cell r="B22" t="str">
            <v>Niobey Hubert</v>
          </cell>
        </row>
        <row r="23">
          <cell r="B23" t="str">
            <v>Ganné Gilles</v>
          </cell>
        </row>
        <row r="29">
          <cell r="O29">
            <v>45133</v>
          </cell>
        </row>
      </sheetData>
      <sheetData sheetId="10">
        <row r="8">
          <cell r="B8" t="str">
            <v>1-Clavier Fanfan</v>
          </cell>
          <cell r="K8">
            <v>10971</v>
          </cell>
          <cell r="L8">
            <v>200</v>
          </cell>
          <cell r="O8">
            <v>66</v>
          </cell>
          <cell r="P8">
            <v>37</v>
          </cell>
        </row>
        <row r="9">
          <cell r="B9" t="str">
            <v>1-Mercier Régine</v>
          </cell>
          <cell r="K9">
            <v>10217</v>
          </cell>
          <cell r="O9">
            <v>60</v>
          </cell>
          <cell r="P9">
            <v>35</v>
          </cell>
        </row>
        <row r="10">
          <cell r="B10" t="str">
            <v>2-Delafosse Nicolas</v>
          </cell>
          <cell r="K10">
            <v>12642</v>
          </cell>
          <cell r="L10">
            <v>247</v>
          </cell>
          <cell r="M10">
            <v>643</v>
          </cell>
          <cell r="O10">
            <v>66</v>
          </cell>
          <cell r="P10">
            <v>20</v>
          </cell>
        </row>
        <row r="11">
          <cell r="B11" t="str">
            <v>2-Lecarpentier Denis</v>
          </cell>
          <cell r="K11">
            <v>9828</v>
          </cell>
          <cell r="L11">
            <v>194</v>
          </cell>
          <cell r="M11">
            <v>530</v>
          </cell>
          <cell r="O11">
            <v>60</v>
          </cell>
          <cell r="P11">
            <v>39</v>
          </cell>
        </row>
        <row r="12">
          <cell r="B12" t="str">
            <v>3-Gadais Alain</v>
          </cell>
          <cell r="K12">
            <v>9822</v>
          </cell>
          <cell r="L12">
            <v>206</v>
          </cell>
          <cell r="O12">
            <v>60</v>
          </cell>
          <cell r="P12">
            <v>39</v>
          </cell>
        </row>
        <row r="13">
          <cell r="B13" t="str">
            <v>3-Gadais Cathy</v>
          </cell>
          <cell r="K13">
            <v>10822</v>
          </cell>
          <cell r="O13">
            <v>66</v>
          </cell>
          <cell r="P13">
            <v>39</v>
          </cell>
        </row>
        <row r="14">
          <cell r="B14" t="str">
            <v>4-Canteux Tierry</v>
          </cell>
          <cell r="K14">
            <v>7577</v>
          </cell>
          <cell r="O14">
            <v>48</v>
          </cell>
          <cell r="P14">
            <v>44</v>
          </cell>
        </row>
        <row r="15">
          <cell r="B15" t="str">
            <v>4-Levesque Bernard</v>
          </cell>
          <cell r="K15">
            <v>10513</v>
          </cell>
          <cell r="O15">
            <v>66</v>
          </cell>
          <cell r="P15">
            <v>42</v>
          </cell>
        </row>
        <row r="16">
          <cell r="B16" t="str">
            <v>5-Gresselin Cyrille</v>
          </cell>
          <cell r="K16">
            <v>11894</v>
          </cell>
          <cell r="O16">
            <v>66</v>
          </cell>
          <cell r="P16">
            <v>28</v>
          </cell>
        </row>
        <row r="17">
          <cell r="B17" t="str">
            <v>5-Mercier Guy</v>
          </cell>
          <cell r="K17">
            <v>12554</v>
          </cell>
          <cell r="L17">
            <v>219</v>
          </cell>
          <cell r="M17">
            <v>582</v>
          </cell>
          <cell r="O17">
            <v>66</v>
          </cell>
          <cell r="P17">
            <v>21</v>
          </cell>
        </row>
        <row r="18">
          <cell r="B18" t="str">
            <v>6-Morel Anne-Gaelle</v>
          </cell>
          <cell r="K18">
            <v>11071</v>
          </cell>
          <cell r="M18">
            <v>528</v>
          </cell>
          <cell r="O18">
            <v>66</v>
          </cell>
          <cell r="P18">
            <v>37</v>
          </cell>
        </row>
        <row r="19">
          <cell r="B19" t="str">
            <v>6-Delafosse Florian</v>
          </cell>
          <cell r="K19">
            <v>10261</v>
          </cell>
          <cell r="M19">
            <v>564</v>
          </cell>
          <cell r="O19">
            <v>60</v>
          </cell>
          <cell r="P19">
            <v>34</v>
          </cell>
        </row>
        <row r="20">
          <cell r="K20">
            <v>0</v>
          </cell>
          <cell r="O20">
            <v>0</v>
          </cell>
          <cell r="P20">
            <v>65</v>
          </cell>
        </row>
        <row r="21">
          <cell r="K21">
            <v>3168</v>
          </cell>
          <cell r="L21">
            <v>232</v>
          </cell>
          <cell r="M21">
            <v>567</v>
          </cell>
          <cell r="O21">
            <v>18</v>
          </cell>
          <cell r="P21">
            <v>30</v>
          </cell>
        </row>
        <row r="22">
          <cell r="K22">
            <v>1104</v>
          </cell>
          <cell r="O22">
            <v>6</v>
          </cell>
          <cell r="P22">
            <v>25</v>
          </cell>
        </row>
        <row r="23">
          <cell r="K23">
            <v>4254</v>
          </cell>
          <cell r="O23">
            <v>24</v>
          </cell>
          <cell r="P23">
            <v>30</v>
          </cell>
        </row>
        <row r="24">
          <cell r="K24">
            <v>898</v>
          </cell>
          <cell r="L24">
            <v>171</v>
          </cell>
          <cell r="M24">
            <v>498</v>
          </cell>
          <cell r="O24">
            <v>6</v>
          </cell>
          <cell r="P24">
            <v>49</v>
          </cell>
        </row>
        <row r="25">
          <cell r="K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514</v>
          </cell>
          <cell r="E2">
            <v>532</v>
          </cell>
        </row>
        <row r="3">
          <cell r="D3">
            <v>497</v>
          </cell>
          <cell r="E3">
            <v>604</v>
          </cell>
        </row>
        <row r="4">
          <cell r="D4">
            <v>617</v>
          </cell>
          <cell r="E4">
            <v>562</v>
          </cell>
        </row>
        <row r="5">
          <cell r="D5">
            <v>449</v>
          </cell>
          <cell r="E5">
            <v>522</v>
          </cell>
        </row>
        <row r="6">
          <cell r="D6">
            <v>485</v>
          </cell>
          <cell r="E6">
            <v>534</v>
          </cell>
        </row>
        <row r="7">
          <cell r="D7">
            <v>529</v>
          </cell>
          <cell r="E7">
            <v>526</v>
          </cell>
        </row>
        <row r="8">
          <cell r="D8">
            <v>466</v>
          </cell>
          <cell r="E8">
            <v>503</v>
          </cell>
        </row>
        <row r="9">
          <cell r="D9">
            <v>502</v>
          </cell>
          <cell r="E9">
            <v>488</v>
          </cell>
        </row>
        <row r="10">
          <cell r="D10">
            <v>573</v>
          </cell>
          <cell r="E10">
            <v>631</v>
          </cell>
        </row>
        <row r="11">
          <cell r="D11">
            <v>518</v>
          </cell>
          <cell r="E11">
            <v>581</v>
          </cell>
        </row>
        <row r="12">
          <cell r="D12">
            <v>442</v>
          </cell>
          <cell r="E12">
            <v>528</v>
          </cell>
        </row>
        <row r="13">
          <cell r="D13">
            <v>510</v>
          </cell>
          <cell r="E13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2.8515625" style="0" customWidth="1"/>
    <col min="3" max="3" width="11.7109375" style="0" customWidth="1"/>
    <col min="4" max="4" width="10.7109375" style="2" customWidth="1"/>
    <col min="5" max="5" width="10.8515625" style="1" customWidth="1"/>
    <col min="6" max="6" width="11.28125" style="1" customWidth="1"/>
    <col min="7" max="7" width="11.421875" style="1" customWidth="1"/>
    <col min="8" max="8" width="11.57421875" style="1" customWidth="1"/>
    <col min="9" max="10" width="12.421875" style="1" bestFit="1" customWidth="1"/>
    <col min="11" max="11" width="11.7109375" style="1" bestFit="1" customWidth="1"/>
    <col min="12" max="12" width="10.7109375" style="1" customWidth="1"/>
    <col min="13" max="13" width="11.28125" style="1" customWidth="1"/>
    <col min="14" max="14" width="11.57421875" style="1" customWidth="1"/>
    <col min="15" max="15" width="10.8515625" style="1" customWidth="1"/>
    <col min="16" max="16" width="10.57421875" style="1" customWidth="1"/>
    <col min="17" max="17" width="4.421875" style="0" customWidth="1"/>
    <col min="18" max="18" width="7.421875" style="0" customWidth="1"/>
    <col min="19" max="19" width="8.7109375" style="0" customWidth="1"/>
  </cols>
  <sheetData>
    <row r="1" spans="1:16" ht="18">
      <c r="A1" s="7"/>
      <c r="B1" s="36" t="str">
        <f>'[1]P1J1'!B1</f>
        <v>Résultats Doublette 2023-2024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7"/>
      <c r="B2" s="37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.75" customHeight="1">
      <c r="A3" s="7"/>
      <c r="B3" s="40" t="s">
        <v>0</v>
      </c>
      <c r="C3" s="41"/>
      <c r="D3" s="4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 customHeight="1">
      <c r="A4" s="7"/>
      <c r="B4" s="42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" customHeight="1">
      <c r="A5" s="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3.5" thickBot="1">
      <c r="A6" s="7"/>
      <c r="B6" s="7"/>
      <c r="C6" s="44"/>
      <c r="D6" s="4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9" ht="57" customHeight="1" thickBot="1">
      <c r="A7" s="7"/>
      <c r="B7" s="45" t="s">
        <v>1</v>
      </c>
      <c r="C7" s="46" t="s">
        <v>2</v>
      </c>
      <c r="D7" s="46" t="s">
        <v>3</v>
      </c>
      <c r="E7" s="47" t="s">
        <v>4</v>
      </c>
      <c r="F7" s="48" t="s">
        <v>5</v>
      </c>
      <c r="G7" s="49" t="s">
        <v>6</v>
      </c>
      <c r="H7" s="49" t="s">
        <v>7</v>
      </c>
      <c r="I7" s="49" t="s">
        <v>8</v>
      </c>
      <c r="J7" s="50" t="s">
        <v>9</v>
      </c>
      <c r="K7" s="51" t="s">
        <v>10</v>
      </c>
      <c r="L7" s="46" t="s">
        <v>14</v>
      </c>
      <c r="M7" s="46" t="s">
        <v>15</v>
      </c>
      <c r="N7" s="46" t="s">
        <v>11</v>
      </c>
      <c r="O7" s="46" t="s">
        <v>12</v>
      </c>
      <c r="P7" s="46" t="s">
        <v>0</v>
      </c>
      <c r="R7" s="4"/>
      <c r="S7" s="4"/>
    </row>
    <row r="8" spans="1:19" ht="19.5" customHeight="1" thickBot="1">
      <c r="A8" s="7"/>
      <c r="B8" s="52" t="str">
        <f>'[1]P3J1'!B10</f>
        <v>2-Delafosse Nicolas</v>
      </c>
      <c r="C8" s="8">
        <f>'[1]P3J1'!K10</f>
        <v>12642</v>
      </c>
      <c r="D8" s="8">
        <f>'[1]P3J1'!P10</f>
        <v>20</v>
      </c>
      <c r="E8" s="9">
        <f>'[3]Feuil7'!D4</f>
        <v>617</v>
      </c>
      <c r="F8" s="10">
        <f>'[3]Feuil7'!E4</f>
        <v>562</v>
      </c>
      <c r="G8" s="10">
        <f>SUM(E8:F8)</f>
        <v>1179</v>
      </c>
      <c r="H8" s="10">
        <f>INT(G8/6)</f>
        <v>196</v>
      </c>
      <c r="I8" s="10">
        <f>G8+(6*D8)</f>
        <v>1299</v>
      </c>
      <c r="J8" s="11">
        <f>INT(I8/6)</f>
        <v>216</v>
      </c>
      <c r="K8" s="12">
        <f>C8+G8</f>
        <v>13821</v>
      </c>
      <c r="L8" s="12">
        <f>'[1]P3J1'!L10</f>
        <v>247</v>
      </c>
      <c r="M8" s="12">
        <f>'[1]P3J1'!M10</f>
        <v>643</v>
      </c>
      <c r="N8" s="12">
        <f>IF(O8=0,"  ",INT(K8/O8))</f>
        <v>191</v>
      </c>
      <c r="O8" s="12">
        <f>IF(G8=0,'[1]P3J1'!O10,'[1]P3J1'!O10+6)</f>
        <v>72</v>
      </c>
      <c r="P8" s="13">
        <f>IF(O8=0,D8,IF(INT((R$9-N8)*S$9)&lt;0,0,INT((R$9-N8)*S$9)))</f>
        <v>20</v>
      </c>
      <c r="Q8" s="3"/>
      <c r="R8" s="34" t="s">
        <v>16</v>
      </c>
      <c r="S8" s="35"/>
    </row>
    <row r="9" spans="1:19" ht="19.5" customHeight="1" thickBot="1">
      <c r="A9" s="7"/>
      <c r="B9" s="52" t="str">
        <f>'[1]P3J1'!B17</f>
        <v>5-Mercier Guy</v>
      </c>
      <c r="C9" s="14">
        <f>'[1]P3J1'!K17</f>
        <v>12554</v>
      </c>
      <c r="D9" s="14">
        <f>'[1]P3J1'!P17</f>
        <v>21</v>
      </c>
      <c r="E9" s="15">
        <f>'[3]Feuil7'!D11</f>
        <v>518</v>
      </c>
      <c r="F9" s="16">
        <f>'[3]Feuil7'!E11</f>
        <v>581</v>
      </c>
      <c r="G9" s="16">
        <f>SUM(E9:F9)</f>
        <v>1099</v>
      </c>
      <c r="H9" s="16">
        <f>INT(G9/6)</f>
        <v>183</v>
      </c>
      <c r="I9" s="16">
        <f>G9+(6*D9)</f>
        <v>1225</v>
      </c>
      <c r="J9" s="17">
        <f>INT(I9/6)</f>
        <v>204</v>
      </c>
      <c r="K9" s="18">
        <f>C9+G9</f>
        <v>13653</v>
      </c>
      <c r="L9" s="12">
        <f>'[1]P3J1'!L17</f>
        <v>219</v>
      </c>
      <c r="M9" s="12">
        <f>'[1]P3J1'!M17</f>
        <v>582</v>
      </c>
      <c r="N9" s="18">
        <f>IF(O9=0,"  ",INT(K9/O9))</f>
        <v>189</v>
      </c>
      <c r="O9" s="18">
        <f>IF(G9=0,'[1]P3J1'!O17,'[1]P3J1'!O17+6)</f>
        <v>72</v>
      </c>
      <c r="P9" s="19">
        <f>IF(O9=0,D9,IF(INT((R$9-N9)*S$9)&lt;0,0,INT((R$9-N9)*S$9)))</f>
        <v>21</v>
      </c>
      <c r="Q9" s="3"/>
      <c r="R9" s="5">
        <v>220</v>
      </c>
      <c r="S9" s="6">
        <v>0.7</v>
      </c>
    </row>
    <row r="10" spans="1:19" ht="19.5" customHeight="1" thickBot="1">
      <c r="A10" s="7"/>
      <c r="B10" s="52" t="str">
        <f>'[1]P3J1'!B16</f>
        <v>5-Gresselin Cyrille</v>
      </c>
      <c r="C10" s="14">
        <f>'[1]P3J1'!K16</f>
        <v>11894</v>
      </c>
      <c r="D10" s="14">
        <f>'[1]P3J1'!P16</f>
        <v>28</v>
      </c>
      <c r="E10" s="15">
        <f>'[3]Feuil7'!D10</f>
        <v>573</v>
      </c>
      <c r="F10" s="16">
        <f>'[3]Feuil7'!E10</f>
        <v>631</v>
      </c>
      <c r="G10" s="16">
        <f>SUM(E10:F10)</f>
        <v>1204</v>
      </c>
      <c r="H10" s="62">
        <f>INT(G10/6)</f>
        <v>200</v>
      </c>
      <c r="I10" s="16">
        <f>G10+(6*D10)</f>
        <v>1372</v>
      </c>
      <c r="J10" s="17">
        <f>INT(I10/6)</f>
        <v>228</v>
      </c>
      <c r="K10" s="18">
        <f>C10+G10</f>
        <v>13098</v>
      </c>
      <c r="L10" s="12">
        <v>238</v>
      </c>
      <c r="M10" s="12">
        <v>631</v>
      </c>
      <c r="N10" s="18">
        <f>IF(O10=0,"  ",INT(K10/O10))</f>
        <v>181</v>
      </c>
      <c r="O10" s="18">
        <f>IF(G10=0,'[1]P3J1'!O16,'[1]P3J1'!O16+6)</f>
        <v>72</v>
      </c>
      <c r="P10" s="19">
        <f>IF(O10=0,D10,IF(INT((R$9-N10)*S$9)&lt;0,0,INT((R$9-N10)*S$9)))</f>
        <v>27</v>
      </c>
      <c r="Q10" s="3"/>
      <c r="R10" s="3"/>
      <c r="S10" s="3"/>
    </row>
    <row r="11" spans="1:19" ht="19.5" customHeight="1" thickBot="1">
      <c r="A11" s="7"/>
      <c r="B11" s="52" t="str">
        <f>'[1]P3J1'!B9</f>
        <v>1-Mercier Régine</v>
      </c>
      <c r="C11" s="14">
        <f>'[1]P3J1'!K9</f>
        <v>10217</v>
      </c>
      <c r="D11" s="14">
        <f>'[1]P3J1'!P9</f>
        <v>35</v>
      </c>
      <c r="E11" s="15">
        <f>'[3]Feuil7'!D3</f>
        <v>497</v>
      </c>
      <c r="F11" s="16">
        <f>'[3]Feuil7'!E3</f>
        <v>604</v>
      </c>
      <c r="G11" s="16">
        <f>SUM(E11:F11)</f>
        <v>1101</v>
      </c>
      <c r="H11" s="16">
        <f>INT(G11/6)</f>
        <v>183</v>
      </c>
      <c r="I11" s="16">
        <f>G11+(6*D11)</f>
        <v>1311</v>
      </c>
      <c r="J11" s="17">
        <f>INT(I11/6)</f>
        <v>218</v>
      </c>
      <c r="K11" s="18">
        <f>C11+G11</f>
        <v>11318</v>
      </c>
      <c r="L11" s="12">
        <v>231</v>
      </c>
      <c r="M11" s="12">
        <v>604</v>
      </c>
      <c r="N11" s="18">
        <f>IF(O11=0,"  ",INT(K11/O11))</f>
        <v>171</v>
      </c>
      <c r="O11" s="18">
        <f>IF(G11=0,'[1]P3J1'!O9,'[1]P3J1'!O9+6)</f>
        <v>66</v>
      </c>
      <c r="P11" s="19">
        <f>IF(O11=0,D11,IF(INT((R$9-N11)*S$9)&lt;0,0,INT((R$9-N11)*S$9)))</f>
        <v>34</v>
      </c>
      <c r="Q11" s="3"/>
      <c r="R11" s="3"/>
      <c r="S11" s="3"/>
    </row>
    <row r="12" spans="1:19" ht="19.5" customHeight="1" thickBot="1">
      <c r="A12" s="7"/>
      <c r="B12" s="52" t="str">
        <f>'[1]P3J1'!B19</f>
        <v>6-Delafosse Florian</v>
      </c>
      <c r="C12" s="14">
        <f>'[1]P3J1'!K19</f>
        <v>10261</v>
      </c>
      <c r="D12" s="14">
        <f>'[1]P3J1'!P19</f>
        <v>34</v>
      </c>
      <c r="E12" s="15">
        <f>'[3]Feuil7'!D13</f>
        <v>510</v>
      </c>
      <c r="F12" s="16">
        <f>'[3]Feuil7'!E13</f>
        <v>540</v>
      </c>
      <c r="G12" s="16">
        <f>SUM(E12:F12)</f>
        <v>1050</v>
      </c>
      <c r="H12" s="16">
        <f>INT(G12/6)</f>
        <v>175</v>
      </c>
      <c r="I12" s="16">
        <f>G12+(6*D12)</f>
        <v>1254</v>
      </c>
      <c r="J12" s="17">
        <f>INT(I12/6)</f>
        <v>209</v>
      </c>
      <c r="K12" s="18">
        <f>C12+G12</f>
        <v>11311</v>
      </c>
      <c r="L12" s="12">
        <v>203</v>
      </c>
      <c r="M12" s="12">
        <f>'[1]P3J1'!M19</f>
        <v>564</v>
      </c>
      <c r="N12" s="18">
        <f>IF(O12=0,"  ",INT(K12/O12))</f>
        <v>171</v>
      </c>
      <c r="O12" s="18">
        <f>IF(G12=0,'[1]P3J1'!O19,'[1]P3J1'!O19+6)</f>
        <v>66</v>
      </c>
      <c r="P12" s="19">
        <f>IF(O12=0,D12,IF(INT((R$9-N12)*S$9)&lt;0,0,INT((R$9-N12)*S$9)))</f>
        <v>34</v>
      </c>
      <c r="Q12" s="3"/>
      <c r="R12" s="3"/>
      <c r="S12" s="3"/>
    </row>
    <row r="13" spans="1:19" ht="19.5" customHeight="1" thickBot="1">
      <c r="A13" s="7"/>
      <c r="B13" s="52" t="str">
        <f>'[1]P3J1'!B18</f>
        <v>6-Morel Anne-Gaelle</v>
      </c>
      <c r="C13" s="14">
        <f>'[1]P3J1'!K18</f>
        <v>11071</v>
      </c>
      <c r="D13" s="14">
        <f>'[1]P3J1'!P18</f>
        <v>37</v>
      </c>
      <c r="E13" s="15">
        <f>'[3]Feuil7'!D12</f>
        <v>442</v>
      </c>
      <c r="F13" s="16">
        <f>'[3]Feuil7'!E12</f>
        <v>528</v>
      </c>
      <c r="G13" s="16">
        <f>SUM(E13:F13)</f>
        <v>970</v>
      </c>
      <c r="H13" s="16">
        <f>INT(G13/6)</f>
        <v>161</v>
      </c>
      <c r="I13" s="16">
        <f>G13+(6*D13)</f>
        <v>1192</v>
      </c>
      <c r="J13" s="17">
        <f>INT(I13/6)</f>
        <v>198</v>
      </c>
      <c r="K13" s="18">
        <f>C13+G13</f>
        <v>12041</v>
      </c>
      <c r="L13" s="12">
        <v>216</v>
      </c>
      <c r="M13" s="12">
        <f>'[1]P3J1'!M18</f>
        <v>528</v>
      </c>
      <c r="N13" s="18">
        <f>IF(O13=0,"  ",INT(K13/O13))</f>
        <v>167</v>
      </c>
      <c r="O13" s="18">
        <f>IF(G13=0,'[1]P3J1'!O18,'[1]P3J1'!O18+6)</f>
        <v>72</v>
      </c>
      <c r="P13" s="19">
        <f>IF(O13=0,D13,IF(INT((R$9-N13)*S$9)&lt;0,0,INT((R$9-N13)*S$9)))</f>
        <v>37</v>
      </c>
      <c r="Q13" s="3"/>
      <c r="R13" s="3"/>
      <c r="S13" s="3"/>
    </row>
    <row r="14" spans="1:19" ht="19.5" customHeight="1" thickBot="1">
      <c r="A14" s="7"/>
      <c r="B14" s="52" t="str">
        <f>'[1]P3J1'!B8</f>
        <v>1-Clavier Fanfan</v>
      </c>
      <c r="C14" s="14">
        <f>'[1]P3J1'!K8</f>
        <v>10971</v>
      </c>
      <c r="D14" s="14">
        <f>'[1]P3J1'!P8</f>
        <v>37</v>
      </c>
      <c r="E14" s="15">
        <f>'[3]Feuil7'!D2</f>
        <v>514</v>
      </c>
      <c r="F14" s="16">
        <f>'[3]Feuil7'!E2</f>
        <v>532</v>
      </c>
      <c r="G14" s="16">
        <f>SUM(E14:F14)</f>
        <v>1046</v>
      </c>
      <c r="H14" s="16">
        <f>INT(G14/6)</f>
        <v>174</v>
      </c>
      <c r="I14" s="16">
        <f>G14+(6*D14)</f>
        <v>1268</v>
      </c>
      <c r="J14" s="17">
        <f>INT(I14/6)</f>
        <v>211</v>
      </c>
      <c r="K14" s="18">
        <f>C14+G14</f>
        <v>12017</v>
      </c>
      <c r="L14" s="12">
        <f>'[1]P3J1'!L8</f>
        <v>200</v>
      </c>
      <c r="M14" s="12">
        <v>532</v>
      </c>
      <c r="N14" s="18">
        <f>IF(O14=0,"  ",INT(K14/O14))</f>
        <v>166</v>
      </c>
      <c r="O14" s="18">
        <f>IF(G14=0,'[1]P3J1'!O8,'[1]P3J1'!O8+6)</f>
        <v>72</v>
      </c>
      <c r="P14" s="19">
        <f>IF(O14=0,D14,IF(INT((R$9-N14)*S$9)&lt;0,0,INT((R$9-N14)*S$9)))</f>
        <v>37</v>
      </c>
      <c r="Q14" s="3"/>
      <c r="R14" s="3"/>
      <c r="S14" s="3"/>
    </row>
    <row r="15" spans="1:19" ht="19.5" customHeight="1" thickBot="1">
      <c r="A15" s="7"/>
      <c r="B15" s="52" t="str">
        <f>'[1]P3J1'!B12</f>
        <v>3-Gadais Alain</v>
      </c>
      <c r="C15" s="14">
        <f>'[1]P3J1'!K12</f>
        <v>9822</v>
      </c>
      <c r="D15" s="14">
        <f>'[1]P3J1'!P12</f>
        <v>39</v>
      </c>
      <c r="E15" s="15">
        <f>'[3]Feuil7'!D6</f>
        <v>485</v>
      </c>
      <c r="F15" s="16">
        <f>'[3]Feuil7'!E6</f>
        <v>534</v>
      </c>
      <c r="G15" s="16">
        <f>SUM(E15:F15)</f>
        <v>1019</v>
      </c>
      <c r="H15" s="16">
        <f>INT(G15/6)</f>
        <v>169</v>
      </c>
      <c r="I15" s="16">
        <f>G15+(6*D15)</f>
        <v>1253</v>
      </c>
      <c r="J15" s="17">
        <f>INT(I15/6)</f>
        <v>208</v>
      </c>
      <c r="K15" s="18">
        <f>C15+G15</f>
        <v>10841</v>
      </c>
      <c r="L15" s="12">
        <f>'[1]P3J1'!L12</f>
        <v>206</v>
      </c>
      <c r="M15" s="12">
        <v>534</v>
      </c>
      <c r="N15" s="18">
        <f>IF(O15=0,"  ",INT(K15/O15))</f>
        <v>164</v>
      </c>
      <c r="O15" s="18">
        <f>IF(G15=0,'[1]P3J1'!O12,'[1]P3J1'!O12+6)</f>
        <v>66</v>
      </c>
      <c r="P15" s="19">
        <f>IF(O15=0,D15,IF(INT((R$9-N15)*S$9)&lt;0,0,INT((R$9-N15)*S$9)))</f>
        <v>39</v>
      </c>
      <c r="Q15" s="3"/>
      <c r="R15" s="3"/>
      <c r="S15" s="3"/>
    </row>
    <row r="16" spans="1:19" ht="19.5" customHeight="1" thickBot="1">
      <c r="A16" s="7"/>
      <c r="B16" s="52" t="str">
        <f>'[1]P3J1'!B13</f>
        <v>3-Gadais Cathy</v>
      </c>
      <c r="C16" s="14">
        <f>'[1]P3J1'!K13</f>
        <v>10822</v>
      </c>
      <c r="D16" s="14">
        <f>'[1]P3J1'!P13</f>
        <v>39</v>
      </c>
      <c r="E16" s="15">
        <f>'[3]Feuil7'!D7</f>
        <v>529</v>
      </c>
      <c r="F16" s="16">
        <f>'[3]Feuil7'!E7</f>
        <v>526</v>
      </c>
      <c r="G16" s="16">
        <f>SUM(E16:F16)</f>
        <v>1055</v>
      </c>
      <c r="H16" s="16">
        <f>INT(G16/6)</f>
        <v>175</v>
      </c>
      <c r="I16" s="16">
        <f>G16+(6*D16)</f>
        <v>1289</v>
      </c>
      <c r="J16" s="17">
        <f>INT(I16/6)</f>
        <v>214</v>
      </c>
      <c r="K16" s="18">
        <f>C16+G16</f>
        <v>11877</v>
      </c>
      <c r="L16" s="12">
        <v>188</v>
      </c>
      <c r="M16" s="12">
        <v>529</v>
      </c>
      <c r="N16" s="18">
        <f>IF(O16=0,"  ",INT(K16/O16))</f>
        <v>164</v>
      </c>
      <c r="O16" s="18">
        <f>IF(G16=0,'[1]P3J1'!O13,'[1]P3J1'!O13+6)</f>
        <v>72</v>
      </c>
      <c r="P16" s="19">
        <f>IF(O16=0,D16,IF(INT((R$9-N16)*S$9)&lt;0,0,INT((R$9-N16)*S$9)))</f>
        <v>39</v>
      </c>
      <c r="Q16" s="3"/>
      <c r="R16" s="3"/>
      <c r="S16" s="3"/>
    </row>
    <row r="17" spans="1:19" ht="19.5" customHeight="1" thickBot="1">
      <c r="A17" s="7"/>
      <c r="B17" s="52" t="str">
        <f>'[1]P3J1'!B11</f>
        <v>2-Lecarpentier Denis</v>
      </c>
      <c r="C17" s="14">
        <f>'[1]P3J1'!K11</f>
        <v>9828</v>
      </c>
      <c r="D17" s="14">
        <f>'[1]P3J1'!P11</f>
        <v>39</v>
      </c>
      <c r="E17" s="15">
        <f>'[3]Feuil7'!D5</f>
        <v>449</v>
      </c>
      <c r="F17" s="16">
        <f>'[3]Feuil7'!E5</f>
        <v>522</v>
      </c>
      <c r="G17" s="16">
        <f>SUM(E17:F17)</f>
        <v>971</v>
      </c>
      <c r="H17" s="16">
        <f>INT(G17/6)</f>
        <v>161</v>
      </c>
      <c r="I17" s="16">
        <f>G17+(6*D17)</f>
        <v>1205</v>
      </c>
      <c r="J17" s="17">
        <f>INT(I17/6)</f>
        <v>200</v>
      </c>
      <c r="K17" s="18">
        <f>C17+G17</f>
        <v>10799</v>
      </c>
      <c r="L17" s="12">
        <f>'[1]P3J1'!L11</f>
        <v>194</v>
      </c>
      <c r="M17" s="12">
        <f>'[1]P3J1'!M11</f>
        <v>530</v>
      </c>
      <c r="N17" s="18">
        <f>IF(O17=0,"  ",INT(K17/O17))</f>
        <v>163</v>
      </c>
      <c r="O17" s="18">
        <f>IF(G17=0,'[1]P3J1'!O11,'[1]P3J1'!O11+6)</f>
        <v>66</v>
      </c>
      <c r="P17" s="19">
        <f>IF(O17=0,D17,IF(INT((R$9-N17)*S$9)&lt;0,0,INT((R$9-N17)*S$9)))</f>
        <v>39</v>
      </c>
      <c r="Q17" s="3"/>
      <c r="R17" s="3"/>
      <c r="S17" s="3"/>
    </row>
    <row r="18" spans="1:19" ht="19.5" customHeight="1" thickBot="1">
      <c r="A18" s="7"/>
      <c r="B18" s="52" t="str">
        <f>'[1]P3J1'!B15</f>
        <v>4-Levesque Bernard</v>
      </c>
      <c r="C18" s="14">
        <f>'[1]P3J1'!K15</f>
        <v>10513</v>
      </c>
      <c r="D18" s="14">
        <f>'[1]P3J1'!P15</f>
        <v>42</v>
      </c>
      <c r="E18" s="20">
        <f>'[3]Feuil7'!D9</f>
        <v>502</v>
      </c>
      <c r="F18" s="16">
        <f>'[3]Feuil7'!E9</f>
        <v>488</v>
      </c>
      <c r="G18" s="16">
        <f>SUM(E18:F18)</f>
        <v>990</v>
      </c>
      <c r="H18" s="16">
        <f>INT(G18/6)</f>
        <v>165</v>
      </c>
      <c r="I18" s="16">
        <f>G18+(6*D18)</f>
        <v>1242</v>
      </c>
      <c r="J18" s="17">
        <f>INT(I18/6)</f>
        <v>207</v>
      </c>
      <c r="K18" s="18">
        <f>C18+G18</f>
        <v>11503</v>
      </c>
      <c r="L18" s="12">
        <v>194</v>
      </c>
      <c r="M18" s="12">
        <v>502</v>
      </c>
      <c r="N18" s="18">
        <f>IF(O18=0,"  ",INT(K18/O18))</f>
        <v>159</v>
      </c>
      <c r="O18" s="18">
        <f>IF(G18=0,'[1]P3J1'!O15,'[1]P3J1'!O15+6)</f>
        <v>72</v>
      </c>
      <c r="P18" s="19">
        <f>IF(O18=0,D18,IF(INT((R$9-N18)*S$9)&lt;0,0,INT((R$9-N18)*S$9)))</f>
        <v>42</v>
      </c>
      <c r="Q18" s="3"/>
      <c r="R18" s="3"/>
      <c r="S18" s="3"/>
    </row>
    <row r="19" spans="1:19" ht="19.5" customHeight="1" thickBot="1">
      <c r="A19" s="7"/>
      <c r="B19" s="52" t="str">
        <f>'[1]P3J1'!B14</f>
        <v>4-Canteux Tierry</v>
      </c>
      <c r="C19" s="21">
        <f>'[1]P3J1'!K14</f>
        <v>7577</v>
      </c>
      <c r="D19" s="21">
        <f>'[1]P3J1'!P14</f>
        <v>44</v>
      </c>
      <c r="E19" s="22">
        <f>'[3]Feuil7'!D8</f>
        <v>466</v>
      </c>
      <c r="F19" s="23">
        <f>'[3]Feuil7'!E8</f>
        <v>503</v>
      </c>
      <c r="G19" s="23">
        <f>SUM(E19:F19)</f>
        <v>969</v>
      </c>
      <c r="H19" s="23">
        <f>INT(G19/6)</f>
        <v>161</v>
      </c>
      <c r="I19" s="23">
        <f>G19+(6*D19)</f>
        <v>1233</v>
      </c>
      <c r="J19" s="24">
        <f>INT(I19/6)</f>
        <v>205</v>
      </c>
      <c r="K19" s="25">
        <f>C19+G19</f>
        <v>8546</v>
      </c>
      <c r="L19" s="12">
        <v>197</v>
      </c>
      <c r="M19" s="12">
        <v>503</v>
      </c>
      <c r="N19" s="25">
        <f>IF(O19=0,"  ",INT(K19/O19))</f>
        <v>158</v>
      </c>
      <c r="O19" s="25">
        <f>IF(G19=0,'[1]P3J1'!O14,'[1]P3J1'!O14+6)</f>
        <v>54</v>
      </c>
      <c r="P19" s="26">
        <f>IF(O19=0,D19,IF(INT((R$9-N19)*S$9)&lt;0,0,INT((R$9-N19)*S$9)))</f>
        <v>43</v>
      </c>
      <c r="Q19" s="3"/>
      <c r="R19" s="3"/>
      <c r="S19" s="3"/>
    </row>
    <row r="20" spans="1:19" ht="19.5" customHeight="1" thickBot="1">
      <c r="A20" s="7"/>
      <c r="B20" s="53" t="str">
        <f>'[1]P1J1'!B20</f>
        <v>Asselin Line</v>
      </c>
      <c r="C20" s="8">
        <f>'[1]P3J1'!K20</f>
        <v>0</v>
      </c>
      <c r="D20" s="8">
        <f>'[1]P3J1'!P20</f>
        <v>65</v>
      </c>
      <c r="E20" s="9"/>
      <c r="F20" s="10"/>
      <c r="G20" s="10">
        <f>SUM(E20:F20)</f>
        <v>0</v>
      </c>
      <c r="H20" s="10">
        <f>INT(G20/6)</f>
        <v>0</v>
      </c>
      <c r="I20" s="10">
        <f>G20+(6*D20)</f>
        <v>390</v>
      </c>
      <c r="J20" s="11">
        <f>INT(I20/6)</f>
        <v>65</v>
      </c>
      <c r="K20" s="12">
        <f>C20+G20</f>
        <v>0</v>
      </c>
      <c r="L20" s="12">
        <f>'[1]P3J1'!L20</f>
        <v>0</v>
      </c>
      <c r="M20" s="12">
        <f>'[1]P3J1'!M20</f>
        <v>0</v>
      </c>
      <c r="N20" s="12" t="str">
        <f>IF(O20=0,"  ",INT(K20/O20))</f>
        <v>  </v>
      </c>
      <c r="O20" s="12">
        <f>IF(G20=0,'[1]P3J1'!O20,'[1]P3J1'!O20+6)</f>
        <v>0</v>
      </c>
      <c r="P20" s="13">
        <f>IF(O20=0,D20,IF(INT((R$9-N20)*S$9)&lt;0,0,INT((R$9-N20)*S$9)))</f>
        <v>65</v>
      </c>
      <c r="Q20" s="3"/>
      <c r="R20" s="3"/>
      <c r="S20" s="3"/>
    </row>
    <row r="21" spans="1:19" ht="19.5" customHeight="1" thickBot="1">
      <c r="A21" s="7"/>
      <c r="B21" s="53" t="str">
        <f>'[1]P1J1'!B21</f>
        <v>Lecordier Manu</v>
      </c>
      <c r="C21" s="27">
        <f>'[1]P3J1'!K21</f>
        <v>3168</v>
      </c>
      <c r="D21" s="27">
        <f>'[1]P3J1'!P21</f>
        <v>30</v>
      </c>
      <c r="E21" s="28"/>
      <c r="F21" s="29"/>
      <c r="G21" s="29">
        <f>SUM(E21:F21)</f>
        <v>0</v>
      </c>
      <c r="H21" s="29">
        <f>INT(G21/6)</f>
        <v>0</v>
      </c>
      <c r="I21" s="29">
        <f>G21+(6*D21)</f>
        <v>180</v>
      </c>
      <c r="J21" s="30">
        <f>INT(I21/6)</f>
        <v>30</v>
      </c>
      <c r="K21" s="31">
        <f>C21+G21</f>
        <v>3168</v>
      </c>
      <c r="L21" s="12">
        <f>'[1]P3J1'!L21</f>
        <v>232</v>
      </c>
      <c r="M21" s="12">
        <f>'[1]P3J1'!M21</f>
        <v>567</v>
      </c>
      <c r="N21" s="31">
        <f>IF(O21=0,"  ",INT(K21/O21))</f>
        <v>176</v>
      </c>
      <c r="O21" s="31">
        <f>IF(G21=0,'[1]P3J1'!O21,'[1]P3J1'!O21+6)</f>
        <v>18</v>
      </c>
      <c r="P21" s="32">
        <f>IF(O21=0,D21,IF(INT((R$9-N21)*S$9)&lt;0,0,INT((R$9-N21)*S$9)))</f>
        <v>30</v>
      </c>
      <c r="Q21" s="3"/>
      <c r="R21" s="3"/>
      <c r="S21" s="3"/>
    </row>
    <row r="22" spans="1:19" ht="19.5" customHeight="1" thickBot="1">
      <c r="A22" s="7"/>
      <c r="B22" s="53" t="str">
        <f>'[1]P1J1'!B22</f>
        <v>Niobey Hubert</v>
      </c>
      <c r="C22" s="27">
        <f>'[1]P3J1'!K22</f>
        <v>1104</v>
      </c>
      <c r="D22" s="27">
        <f>'[1]P3J1'!P22</f>
        <v>25</v>
      </c>
      <c r="E22" s="28"/>
      <c r="F22" s="29"/>
      <c r="G22" s="29">
        <f>SUM(E22:F22)</f>
        <v>0</v>
      </c>
      <c r="H22" s="29">
        <f>INT(G22/6)</f>
        <v>0</v>
      </c>
      <c r="I22" s="29">
        <f>G22+(6*D22)</f>
        <v>150</v>
      </c>
      <c r="J22" s="30">
        <f>INT(I22/6)</f>
        <v>25</v>
      </c>
      <c r="K22" s="31">
        <f>C22+G22</f>
        <v>1104</v>
      </c>
      <c r="L22" s="12">
        <f>'[1]P3J1'!L22</f>
        <v>0</v>
      </c>
      <c r="M22" s="12">
        <f>'[1]P3J1'!M22</f>
        <v>0</v>
      </c>
      <c r="N22" s="31">
        <f>IF(O22=0,"  ",INT(K22/O22))</f>
        <v>184</v>
      </c>
      <c r="O22" s="31">
        <f>IF(G22=0,'[1]P3J1'!O22,'[1]P3J1'!O22+6)</f>
        <v>6</v>
      </c>
      <c r="P22" s="32">
        <f>IF(O22=0,D22,IF(INT((R$9-N22)*S$9)&lt;0,0,INT((R$9-N22)*S$9)))</f>
        <v>25</v>
      </c>
      <c r="Q22" s="3"/>
      <c r="R22" s="3"/>
      <c r="S22" s="3"/>
    </row>
    <row r="23" spans="1:19" ht="19.5" customHeight="1" thickBot="1">
      <c r="A23" s="7"/>
      <c r="B23" s="53" t="str">
        <f>'[1]P1J1'!B23</f>
        <v>Ganné Gilles</v>
      </c>
      <c r="C23" s="14">
        <f>'[1]P3J1'!K23</f>
        <v>4254</v>
      </c>
      <c r="D23" s="14">
        <f>'[1]P3J1'!P23</f>
        <v>30</v>
      </c>
      <c r="E23" s="15"/>
      <c r="F23" s="16"/>
      <c r="G23" s="16">
        <f>SUM(E23:F23)</f>
        <v>0</v>
      </c>
      <c r="H23" s="16">
        <f>INT(G23/6)</f>
        <v>0</v>
      </c>
      <c r="I23" s="16">
        <f>G23+(6*D23)</f>
        <v>180</v>
      </c>
      <c r="J23" s="17">
        <f>INT(I23/6)</f>
        <v>30</v>
      </c>
      <c r="K23" s="18">
        <f>C23+G23</f>
        <v>4254</v>
      </c>
      <c r="L23" s="12">
        <f>'[1]P3J1'!L23</f>
        <v>0</v>
      </c>
      <c r="M23" s="12">
        <f>'[1]P3J1'!M23</f>
        <v>0</v>
      </c>
      <c r="N23" s="18">
        <f>IF(O23=0,"  ",INT(K23/O23))</f>
        <v>177</v>
      </c>
      <c r="O23" s="18">
        <f>IF(G23=0,'[1]P3J1'!O23,'[1]P3J1'!O23+6)</f>
        <v>24</v>
      </c>
      <c r="P23" s="33">
        <f>IF(O23=0,D23,IF(INT((R$9-N23)*S$9)&lt;0,0,INT((R$9-N23)*S$9)))</f>
        <v>30</v>
      </c>
      <c r="Q23" s="3"/>
      <c r="R23" s="3"/>
      <c r="S23" s="3"/>
    </row>
    <row r="24" spans="1:19" ht="19.5" customHeight="1" thickBot="1">
      <c r="A24" s="7"/>
      <c r="B24" s="53">
        <f>'[1]P1J1'!B24</f>
        <v>0</v>
      </c>
      <c r="C24" s="14">
        <f>'[1]P3J1'!K24</f>
        <v>898</v>
      </c>
      <c r="D24" s="14">
        <f>'[1]P3J1'!P24</f>
        <v>49</v>
      </c>
      <c r="E24" s="15"/>
      <c r="F24" s="16"/>
      <c r="G24" s="16">
        <f>SUM(E24:F24)</f>
        <v>0</v>
      </c>
      <c r="H24" s="16">
        <f>INT(G24/6)</f>
        <v>0</v>
      </c>
      <c r="I24" s="16">
        <f>G24+(6*D24)</f>
        <v>294</v>
      </c>
      <c r="J24" s="17">
        <f>INT(I24/6)</f>
        <v>49</v>
      </c>
      <c r="K24" s="18">
        <f>C24+G24</f>
        <v>898</v>
      </c>
      <c r="L24" s="12">
        <f>'[1]P3J1'!L24</f>
        <v>171</v>
      </c>
      <c r="M24" s="12">
        <f>'[1]P3J1'!M24</f>
        <v>498</v>
      </c>
      <c r="N24" s="18">
        <f>IF(O24=0,"  ",INT(K24/O24))</f>
        <v>149</v>
      </c>
      <c r="O24" s="18">
        <f>IF(G24=0,'[1]P3J1'!O24,'[1]P3J1'!O24+6)</f>
        <v>6</v>
      </c>
      <c r="P24" s="33">
        <f>IF(O24=0,D24,IF(INT((R$9-N24)*S$9)&lt;0,0,INT((R$9-N24)*S$9)))</f>
        <v>49</v>
      </c>
      <c r="Q24" s="3"/>
      <c r="R24" s="3"/>
      <c r="S24" s="3"/>
    </row>
    <row r="25" spans="1:19" ht="19.5" customHeight="1" thickBot="1">
      <c r="A25" s="7"/>
      <c r="B25" s="53">
        <f>'[1]P1J1'!B25</f>
        <v>0</v>
      </c>
      <c r="C25" s="14">
        <f>'[1]P3J1'!K25</f>
        <v>0</v>
      </c>
      <c r="D25" s="14">
        <f>'[1]P3J1'!P25</f>
        <v>0</v>
      </c>
      <c r="E25" s="15"/>
      <c r="F25" s="16"/>
      <c r="G25" s="16">
        <f>SUM(E25:F25)</f>
        <v>0</v>
      </c>
      <c r="H25" s="16">
        <f>INT(G25/6)</f>
        <v>0</v>
      </c>
      <c r="I25" s="16">
        <f>G25+(6*D26)</f>
        <v>0</v>
      </c>
      <c r="J25" s="17">
        <f>INT(I25/6)</f>
        <v>0</v>
      </c>
      <c r="K25" s="18">
        <f>C25+G25</f>
        <v>0</v>
      </c>
      <c r="L25" s="12">
        <f>'[1]P3J1'!L25</f>
        <v>0</v>
      </c>
      <c r="M25" s="12">
        <f>'[1]P3J1'!M25</f>
        <v>0</v>
      </c>
      <c r="N25" s="18" t="str">
        <f>IF(O25=0,"  ",INT(K25/O25))</f>
        <v>  </v>
      </c>
      <c r="O25" s="18">
        <f>IF(G25=0,'[1]P3J1'!O25,'[1]P3J1'!O25+6)</f>
        <v>0</v>
      </c>
      <c r="P25" s="33">
        <f>IF(O25=0,D25,IF(INT((R$9-N25)*S$9)&lt;0,0,INT((R$9-N25)*S$9)))</f>
        <v>0</v>
      </c>
      <c r="Q25" s="3"/>
      <c r="R25" s="3"/>
      <c r="S25" s="3"/>
    </row>
    <row r="26" spans="1:19" ht="19.5" customHeight="1">
      <c r="A26" s="7"/>
      <c r="B26" s="53">
        <f>'[1]P1J1'!B26</f>
        <v>0</v>
      </c>
      <c r="C26" s="14">
        <f>'[1]P3J1'!K26</f>
        <v>0</v>
      </c>
      <c r="D26" s="14">
        <f>'[1]P3J1'!P26</f>
        <v>0</v>
      </c>
      <c r="E26" s="15"/>
      <c r="F26" s="16"/>
      <c r="G26" s="16">
        <f>SUM(E26:F26)</f>
        <v>0</v>
      </c>
      <c r="H26" s="16">
        <f>INT(G26/6)</f>
        <v>0</v>
      </c>
      <c r="I26" s="16">
        <f>G26+(6*D27)</f>
        <v>0</v>
      </c>
      <c r="J26" s="17">
        <f>INT(I26/6)</f>
        <v>0</v>
      </c>
      <c r="K26" s="18">
        <f>C26+G26</f>
        <v>0</v>
      </c>
      <c r="L26" s="12">
        <f>'[1]P3J1'!L26</f>
        <v>0</v>
      </c>
      <c r="M26" s="12">
        <f>'[1]P3J1'!M26</f>
        <v>0</v>
      </c>
      <c r="N26" s="18" t="str">
        <f>IF(O26=0,"  ",INT(K26/O26))</f>
        <v>  </v>
      </c>
      <c r="O26" s="18">
        <f>IF(G26=0,'[1]P3J1'!O26,'[1]P3J1'!O26+6)</f>
        <v>0</v>
      </c>
      <c r="P26" s="33">
        <f>IF(O26=0,D26,IF(INT((R$9-N26)*S$9)&lt;0,0,INT((R$9-N26)*S$9)))</f>
        <v>0</v>
      </c>
      <c r="Q26" s="3"/>
      <c r="R26" s="3"/>
      <c r="S26" s="3"/>
    </row>
    <row r="27" spans="1:19" ht="19.5" customHeight="1" thickBot="1">
      <c r="A27" s="7"/>
      <c r="B27" s="54"/>
      <c r="C27" s="55"/>
      <c r="D27" s="55"/>
      <c r="E27" s="56"/>
      <c r="F27" s="57"/>
      <c r="G27" s="57"/>
      <c r="H27" s="57"/>
      <c r="I27" s="57"/>
      <c r="J27" s="58"/>
      <c r="K27" s="59"/>
      <c r="L27" s="59"/>
      <c r="M27" s="59"/>
      <c r="N27" s="59"/>
      <c r="O27" s="59"/>
      <c r="P27" s="60"/>
      <c r="Q27" s="3"/>
      <c r="R27" s="3"/>
      <c r="S27" s="3"/>
    </row>
    <row r="28" spans="1:19" ht="12.75">
      <c r="A28" s="7"/>
      <c r="B28" s="7"/>
      <c r="C28" s="44"/>
      <c r="D28" s="4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"/>
      <c r="R28" s="3"/>
      <c r="S28" s="3"/>
    </row>
    <row r="29" spans="1:19" ht="12.75">
      <c r="A29" s="7"/>
      <c r="B29" s="7"/>
      <c r="C29" s="44"/>
      <c r="D29" s="44"/>
      <c r="E29" s="39"/>
      <c r="F29" s="39"/>
      <c r="G29" s="39"/>
      <c r="H29" s="39"/>
      <c r="I29" s="39"/>
      <c r="J29" s="39"/>
      <c r="K29" s="39"/>
      <c r="L29" s="39"/>
      <c r="M29" s="39"/>
      <c r="N29" s="7" t="s">
        <v>13</v>
      </c>
      <c r="O29" s="61">
        <f>'[1]P1J1'!O29</f>
        <v>45133</v>
      </c>
      <c r="P29" s="39"/>
      <c r="Q29" s="3"/>
      <c r="R29" s="3"/>
      <c r="S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2023-09-28T12:00:36Z</cp:lastPrinted>
  <dcterms:created xsi:type="dcterms:W3CDTF">2006-10-13T21:16:31Z</dcterms:created>
  <dcterms:modified xsi:type="dcterms:W3CDTF">2024-04-05T12:30:35Z</dcterms:modified>
  <cp:category/>
  <cp:version/>
  <cp:contentType/>
  <cp:contentStatus/>
</cp:coreProperties>
</file>